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270" windowWidth="18495" windowHeight="8475" activeTab="0"/>
  </bookViews>
  <sheets>
    <sheet name="Network" sheetId="1" r:id="rId1"/>
    <sheet name="Schools" sheetId="2" r:id="rId2"/>
  </sheets>
  <definedNames/>
  <calcPr fullCalcOnLoad="1"/>
</workbook>
</file>

<file path=xl/sharedStrings.xml><?xml version="1.0" encoding="utf-8"?>
<sst xmlns="http://schemas.openxmlformats.org/spreadsheetml/2006/main" count="104" uniqueCount="64">
  <si>
    <t>LWS02</t>
  </si>
  <si>
    <t>LWS04</t>
  </si>
  <si>
    <t>LWS05</t>
  </si>
  <si>
    <t>LWS06</t>
  </si>
  <si>
    <t>LWS07</t>
  </si>
  <si>
    <t>LWS08</t>
  </si>
  <si>
    <t>LWS09</t>
  </si>
  <si>
    <t>LWS10</t>
  </si>
  <si>
    <t>LWS11</t>
  </si>
  <si>
    <t>LWS12</t>
  </si>
  <si>
    <t>LWS13</t>
  </si>
  <si>
    <t>LWS14</t>
  </si>
  <si>
    <t>LWS15</t>
  </si>
  <si>
    <t>LWS16</t>
  </si>
  <si>
    <t>Average</t>
  </si>
  <si>
    <t>LWS17</t>
  </si>
  <si>
    <t>LWS18</t>
  </si>
  <si>
    <t>LWS51</t>
  </si>
  <si>
    <t>Boyne Rd</t>
  </si>
  <si>
    <t>Lewisham Rd</t>
  </si>
  <si>
    <t>Loampit Vale</t>
  </si>
  <si>
    <t>New X Mon Station</t>
  </si>
  <si>
    <t>Pepys Rd</t>
  </si>
  <si>
    <t>Brockley Rise</t>
  </si>
  <si>
    <t>Ringstead Rd</t>
  </si>
  <si>
    <t>Catford Hill</t>
  </si>
  <si>
    <t>Penderry Rise</t>
  </si>
  <si>
    <t>Stanstead Rd</t>
  </si>
  <si>
    <t>Shardloes Rd</t>
  </si>
  <si>
    <t>Lawn Terrace, SE3</t>
  </si>
  <si>
    <t>Baring Rd</t>
  </si>
  <si>
    <t>Hazelbank Rd</t>
  </si>
  <si>
    <t>Hatcham Park Rd</t>
  </si>
  <si>
    <t>Mayow Rd</t>
  </si>
  <si>
    <t>All Saints</t>
  </si>
  <si>
    <t>Lee Manor</t>
  </si>
  <si>
    <t>Cooper's Lane</t>
  </si>
  <si>
    <t>Launcelot</t>
  </si>
  <si>
    <t>Bonus Pastor</t>
  </si>
  <si>
    <t>Forster Park</t>
  </si>
  <si>
    <t>Sandhurst</t>
  </si>
  <si>
    <t>Holy Cross</t>
  </si>
  <si>
    <t>Catford High</t>
  </si>
  <si>
    <t>Athelney</t>
  </si>
  <si>
    <t>St Michael's</t>
  </si>
  <si>
    <t>St William of York</t>
  </si>
  <si>
    <t>Christchurch</t>
  </si>
  <si>
    <t>Perrymount</t>
  </si>
  <si>
    <t>Holbeach</t>
  </si>
  <si>
    <t>St Mary Magdalen's</t>
  </si>
  <si>
    <t>Turnham</t>
  </si>
  <si>
    <t>Grinling Gibbons</t>
  </si>
  <si>
    <t>St Saviour's</t>
  </si>
  <si>
    <t>St Mary's</t>
  </si>
  <si>
    <t>Sydenham</t>
  </si>
  <si>
    <t>LW03</t>
  </si>
  <si>
    <t>LWS53</t>
  </si>
  <si>
    <t>invalid</t>
  </si>
  <si>
    <t>N10</t>
  </si>
  <si>
    <t>D10</t>
  </si>
  <si>
    <t>With Local Bias Adjustment</t>
  </si>
  <si>
    <t>M</t>
  </si>
  <si>
    <t>Nitrogen dioxide Diffusion Tube Results 2010 for London Borough of Lewisham</t>
  </si>
  <si>
    <t>Blank (Control)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</si>
</sst>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0" borderId="0">
      <alignment/>
      <protection/>
    </xf>
    <xf numFmtId="4" fontId="5" fillId="0" borderId="0">
      <alignment/>
      <protection/>
    </xf>
    <xf numFmtId="3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5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3" fontId="3" fillId="0" borderId="1" xfId="15" applyFont="1" applyFill="1" applyBorder="1" applyAlignment="1">
      <alignment horizontal="center"/>
    </xf>
    <xf numFmtId="43" fontId="0" fillId="2" borderId="1" xfId="15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43" fontId="0" fillId="0" borderId="1" xfId="0" applyNumberFormat="1" applyBorder="1" applyAlignment="1">
      <alignment/>
    </xf>
    <xf numFmtId="43" fontId="3" fillId="4" borderId="1" xfId="15" applyFont="1" applyFill="1" applyBorder="1" applyAlignment="1">
      <alignment horizontal="center"/>
    </xf>
    <xf numFmtId="43" fontId="0" fillId="4" borderId="1" xfId="15" applyFont="1" applyFill="1" applyBorder="1" applyAlignment="1">
      <alignment horizontal="center"/>
    </xf>
    <xf numFmtId="2" fontId="3" fillId="0" borderId="1" xfId="17" applyFont="1" applyFill="1" applyBorder="1" applyAlignment="1">
      <alignment horizontal="center"/>
      <protection/>
    </xf>
    <xf numFmtId="2" fontId="3" fillId="0" borderId="1" xfId="18" applyFont="1" applyFill="1" applyBorder="1" applyAlignment="1">
      <alignment horizontal="center"/>
      <protection/>
    </xf>
    <xf numFmtId="4" fontId="3" fillId="0" borderId="1" xfId="18" applyFont="1" applyFill="1" applyBorder="1" applyAlignment="1">
      <alignment horizontal="center"/>
      <protection/>
    </xf>
    <xf numFmtId="4" fontId="3" fillId="0" borderId="1" xfId="17" applyFont="1" applyFill="1" applyBorder="1" applyAlignment="1">
      <alignment horizontal="center"/>
      <protection/>
    </xf>
    <xf numFmtId="43" fontId="3" fillId="2" borderId="1" xfId="15" applyFont="1" applyFill="1" applyBorder="1" applyAlignment="1">
      <alignment horizontal="center"/>
    </xf>
    <xf numFmtId="2" fontId="0" fillId="3" borderId="1" xfId="17" applyNumberFormat="1" applyFont="1" applyFill="1" applyBorder="1" applyAlignment="1">
      <alignment horizontal="center"/>
      <protection/>
    </xf>
    <xf numFmtId="2" fontId="0" fillId="0" borderId="1" xfId="25" applyNumberFormat="1" applyFont="1" applyFill="1" applyBorder="1" applyAlignment="1">
      <alignment horizontal="center"/>
      <protection/>
    </xf>
    <xf numFmtId="2" fontId="0" fillId="0" borderId="1" xfId="26" applyNumberFormat="1" applyFont="1" applyFill="1" applyBorder="1" applyAlignment="1">
      <alignment horizontal="center"/>
      <protection/>
    </xf>
    <xf numFmtId="43" fontId="3" fillId="3" borderId="1" xfId="15" applyFont="1" applyFill="1" applyBorder="1" applyAlignment="1">
      <alignment horizontal="center"/>
    </xf>
    <xf numFmtId="4" fontId="3" fillId="3" borderId="1" xfId="17" applyFont="1" applyFill="1" applyBorder="1" applyAlignment="1">
      <alignment horizontal="center"/>
      <protection/>
    </xf>
    <xf numFmtId="2" fontId="3" fillId="0" borderId="1" xfId="17" applyNumberFormat="1" applyFont="1" applyFill="1" applyBorder="1" applyAlignment="1">
      <alignment horizontal="center"/>
      <protection/>
    </xf>
    <xf numFmtId="43" fontId="0" fillId="3" borderId="1" xfId="15" applyFont="1" applyFill="1" applyBorder="1" applyAlignment="1">
      <alignment horizontal="center"/>
    </xf>
    <xf numFmtId="0" fontId="0" fillId="0" borderId="1" xfId="0" applyBorder="1" applyAlignment="1">
      <alignment/>
    </xf>
    <xf numFmtId="2" fontId="0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17" fontId="7" fillId="0" borderId="1" xfId="0" applyNumberFormat="1" applyFont="1" applyBorder="1" applyAlignment="1">
      <alignment/>
    </xf>
    <xf numFmtId="0" fontId="7" fillId="3" borderId="1" xfId="0" applyFont="1" applyFill="1" applyBorder="1" applyAlignment="1">
      <alignment/>
    </xf>
    <xf numFmtId="43" fontId="3" fillId="0" borderId="1" xfId="0" applyNumberFormat="1" applyFont="1" applyFill="1" applyBorder="1" applyAlignment="1">
      <alignment/>
    </xf>
    <xf numFmtId="43" fontId="4" fillId="0" borderId="1" xfId="0" applyNumberFormat="1" applyFont="1" applyFill="1" applyBorder="1" applyAlignment="1">
      <alignment/>
    </xf>
    <xf numFmtId="43" fontId="3" fillId="0" borderId="2" xfId="0" applyNumberFormat="1" applyFont="1" applyFill="1" applyBorder="1" applyAlignment="1">
      <alignment/>
    </xf>
    <xf numFmtId="43" fontId="4" fillId="0" borderId="2" xfId="0" applyNumberFormat="1" applyFont="1" applyFill="1" applyBorder="1" applyAlignment="1">
      <alignment/>
    </xf>
    <xf numFmtId="43" fontId="7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2" fontId="0" fillId="3" borderId="1" xfId="25" applyNumberFormat="1" applyFont="1" applyFill="1" applyBorder="1" applyAlignment="1">
      <alignment horizontal="center"/>
      <protection/>
    </xf>
    <xf numFmtId="43" fontId="3" fillId="3" borderId="2" xfId="0" applyNumberFormat="1" applyFont="1" applyFill="1" applyBorder="1" applyAlignment="1">
      <alignment/>
    </xf>
    <xf numFmtId="43" fontId="0" fillId="3" borderId="1" xfId="0" applyNumberFormat="1" applyFill="1" applyBorder="1" applyAlignment="1">
      <alignment/>
    </xf>
    <xf numFmtId="43" fontId="0" fillId="0" borderId="1" xfId="0" applyNumberFormat="1" applyFont="1" applyBorder="1" applyAlignment="1">
      <alignment/>
    </xf>
    <xf numFmtId="0" fontId="3" fillId="4" borderId="1" xfId="0" applyFont="1" applyFill="1" applyBorder="1" applyAlignment="1">
      <alignment/>
    </xf>
    <xf numFmtId="43" fontId="4" fillId="4" borderId="2" xfId="0" applyNumberFormat="1" applyFont="1" applyFill="1" applyBorder="1" applyAlignment="1">
      <alignment/>
    </xf>
    <xf numFmtId="43" fontId="0" fillId="4" borderId="1" xfId="0" applyNumberFormat="1" applyFill="1" applyBorder="1" applyAlignment="1">
      <alignment/>
    </xf>
    <xf numFmtId="43" fontId="3" fillId="4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7" fillId="0" borderId="0" xfId="0" applyFont="1" applyAlignment="1">
      <alignment/>
    </xf>
    <xf numFmtId="2" fontId="0" fillId="2" borderId="1" xfId="26" applyNumberFormat="1" applyFont="1" applyFill="1" applyBorder="1" applyAlignment="1">
      <alignment horizontal="center"/>
      <protection/>
    </xf>
    <xf numFmtId="2" fontId="0" fillId="2" borderId="1" xfId="18" applyFont="1" applyFill="1" applyBorder="1" applyAlignment="1">
      <alignment horizontal="center"/>
      <protection/>
    </xf>
    <xf numFmtId="43" fontId="4" fillId="4" borderId="1" xfId="15" applyFont="1" applyFill="1" applyBorder="1" applyAlignment="1">
      <alignment horizontal="center"/>
    </xf>
    <xf numFmtId="0" fontId="0" fillId="0" borderId="1" xfId="0" applyBorder="1" applyAlignment="1">
      <alignment/>
    </xf>
  </cellXfs>
  <cellStyles count="14">
    <cellStyle name="Normal" xfId="0"/>
    <cellStyle name="Comma" xfId="15"/>
    <cellStyle name="Comma [0]" xfId="16"/>
    <cellStyle name="Comma_Results2010" xfId="17"/>
    <cellStyle name="Comma_Results2010 School" xfId="18"/>
    <cellStyle name="Comma0" xfId="19"/>
    <cellStyle name="Currency" xfId="20"/>
    <cellStyle name="Currency [0]" xfId="21"/>
    <cellStyle name="Currency0" xfId="22"/>
    <cellStyle name="Followed Hyperlink" xfId="23"/>
    <cellStyle name="Hyperlink" xfId="24"/>
    <cellStyle name="Normal_Results2010" xfId="25"/>
    <cellStyle name="Normal_Results2010 School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6.8515625" style="0" bestFit="1" customWidth="1"/>
    <col min="2" max="2" width="7.140625" style="0" bestFit="1" customWidth="1"/>
    <col min="3" max="5" width="8.57421875" style="0" bestFit="1" customWidth="1"/>
    <col min="6" max="6" width="6.7109375" style="0" bestFit="1" customWidth="1"/>
    <col min="7" max="11" width="8.57421875" style="0" bestFit="1" customWidth="1"/>
    <col min="12" max="12" width="6.57421875" style="0" bestFit="1" customWidth="1"/>
    <col min="13" max="14" width="7.00390625" style="0" bestFit="1" customWidth="1"/>
    <col min="15" max="15" width="8.57421875" style="0" bestFit="1" customWidth="1"/>
    <col min="16" max="16" width="19.421875" style="0" hidden="1" customWidth="1"/>
    <col min="17" max="17" width="12.28125" style="0" bestFit="1" customWidth="1"/>
  </cols>
  <sheetData>
    <row r="1" ht="12.75">
      <c r="B1" s="43" t="s">
        <v>62</v>
      </c>
    </row>
    <row r="3" spans="1:17" ht="12.75">
      <c r="A3" s="23"/>
      <c r="B3" s="23"/>
      <c r="C3" s="24">
        <v>40179</v>
      </c>
      <c r="D3" s="24">
        <v>40210</v>
      </c>
      <c r="E3" s="24">
        <v>40238</v>
      </c>
      <c r="F3" s="24">
        <v>40269</v>
      </c>
      <c r="G3" s="24">
        <v>40299</v>
      </c>
      <c r="H3" s="24">
        <v>40330</v>
      </c>
      <c r="I3" s="24">
        <v>40360</v>
      </c>
      <c r="J3" s="24">
        <v>40391</v>
      </c>
      <c r="K3" s="24">
        <v>40422</v>
      </c>
      <c r="L3" s="24">
        <v>40452</v>
      </c>
      <c r="M3" s="31" t="s">
        <v>58</v>
      </c>
      <c r="N3" s="31" t="s">
        <v>59</v>
      </c>
      <c r="O3" s="31" t="s">
        <v>14</v>
      </c>
      <c r="P3" s="32" t="s">
        <v>60</v>
      </c>
      <c r="Q3" s="41"/>
    </row>
    <row r="4" spans="1:17" ht="12.75">
      <c r="A4" s="23" t="s">
        <v>18</v>
      </c>
      <c r="B4" s="21" t="s">
        <v>0</v>
      </c>
      <c r="C4" s="1">
        <v>44.40111982726856</v>
      </c>
      <c r="D4" s="9">
        <v>38.80446683168429</v>
      </c>
      <c r="E4" s="9">
        <v>30.574817835260834</v>
      </c>
      <c r="F4" s="12">
        <v>28.85443824092292</v>
      </c>
      <c r="G4" s="12">
        <v>24.25687152397146</v>
      </c>
      <c r="H4" s="12">
        <v>21.809406512084323</v>
      </c>
      <c r="I4" s="15">
        <v>26.68951634350155</v>
      </c>
      <c r="J4" s="1">
        <v>27.227599730557195</v>
      </c>
      <c r="K4" s="12">
        <v>34.27250730317633</v>
      </c>
      <c r="L4" s="12">
        <v>33.58964771322379</v>
      </c>
      <c r="M4" s="12">
        <v>36.681599406893795</v>
      </c>
      <c r="N4" s="15">
        <v>41.07981687897899</v>
      </c>
      <c r="O4" s="28">
        <f>SUM(C4:N4)/12</f>
        <v>32.35348401229367</v>
      </c>
      <c r="P4" s="6">
        <f>O4*0.69</f>
        <v>22.32390396848263</v>
      </c>
      <c r="Q4" s="42"/>
    </row>
    <row r="5" spans="1:17" ht="12.75">
      <c r="A5" s="23" t="s">
        <v>19</v>
      </c>
      <c r="B5" s="21" t="s">
        <v>55</v>
      </c>
      <c r="C5" s="1">
        <v>55.22193243244112</v>
      </c>
      <c r="D5" s="9">
        <v>55.45227547769673</v>
      </c>
      <c r="E5" s="9">
        <v>47.9787065660965</v>
      </c>
      <c r="F5" s="12">
        <v>46.47575680715747</v>
      </c>
      <c r="G5" s="12">
        <v>43.219408392388125</v>
      </c>
      <c r="H5" s="12" t="s">
        <v>57</v>
      </c>
      <c r="I5" s="15">
        <v>37.146516876213965</v>
      </c>
      <c r="J5" s="1">
        <v>36.13883114619472</v>
      </c>
      <c r="K5" s="12">
        <v>42.667671296400655</v>
      </c>
      <c r="L5" s="12">
        <v>45.55614811070458</v>
      </c>
      <c r="M5" s="12">
        <v>48.3690927070527</v>
      </c>
      <c r="N5" s="15">
        <v>52.63980988724534</v>
      </c>
      <c r="O5" s="29">
        <f>SUM(C5:N5)/11</f>
        <v>46.44237724541744</v>
      </c>
      <c r="P5" s="6">
        <f>O5*0.69</f>
        <v>32.04524029933803</v>
      </c>
      <c r="Q5" s="42"/>
    </row>
    <row r="6" spans="1:17" ht="12.75">
      <c r="A6" s="23" t="s">
        <v>20</v>
      </c>
      <c r="B6" s="21" t="s">
        <v>1</v>
      </c>
      <c r="C6" s="1">
        <v>67.19580570251377</v>
      </c>
      <c r="D6" s="9">
        <v>65.93815850294834</v>
      </c>
      <c r="E6" s="9">
        <v>47.42864609102785</v>
      </c>
      <c r="F6" s="12">
        <v>70.90812102643298</v>
      </c>
      <c r="G6" s="12">
        <v>63.55742759897913</v>
      </c>
      <c r="H6" s="12">
        <v>57.9319163436031</v>
      </c>
      <c r="I6" s="15">
        <v>44.18684534849246</v>
      </c>
      <c r="J6" s="1">
        <v>50.016629625040636</v>
      </c>
      <c r="K6" s="12">
        <v>57.278065459614666</v>
      </c>
      <c r="L6" s="12">
        <v>58.99200252950951</v>
      </c>
      <c r="M6" s="12">
        <v>66.72758549223947</v>
      </c>
      <c r="N6" s="15">
        <v>63.91700794912411</v>
      </c>
      <c r="O6" s="29">
        <f>SUM(C6:N6)/12</f>
        <v>59.50651763912717</v>
      </c>
      <c r="P6" s="30">
        <f aca="true" t="shared" si="0" ref="P6:P14">O6*0.69</f>
        <v>41.059497170997744</v>
      </c>
      <c r="Q6" s="42"/>
    </row>
    <row r="7" spans="1:17" ht="12.75">
      <c r="A7" s="23" t="s">
        <v>21</v>
      </c>
      <c r="B7" s="21" t="s">
        <v>2</v>
      </c>
      <c r="C7" s="1">
        <v>72.22509820849696</v>
      </c>
      <c r="D7" s="2" t="s">
        <v>61</v>
      </c>
      <c r="E7" s="9">
        <v>58.476277003221576</v>
      </c>
      <c r="F7" s="12">
        <v>67.36914546765861</v>
      </c>
      <c r="G7" s="12">
        <v>67.3094299777704</v>
      </c>
      <c r="H7" s="12">
        <v>61.034925403586094</v>
      </c>
      <c r="I7" s="15">
        <v>62.67737079740477</v>
      </c>
      <c r="J7" s="1">
        <v>90.45316322702479</v>
      </c>
      <c r="K7" s="12">
        <v>93.81396168935065</v>
      </c>
      <c r="L7" s="12">
        <v>51.7572088388228</v>
      </c>
      <c r="M7" s="12">
        <v>90.18454430228135</v>
      </c>
      <c r="N7" s="15">
        <v>83.65253386295156</v>
      </c>
      <c r="O7" s="29">
        <f>SUM(C7:N7)/11</f>
        <v>72.63215079805178</v>
      </c>
      <c r="P7" s="30">
        <f t="shared" si="0"/>
        <v>50.116184050655725</v>
      </c>
      <c r="Q7" s="42"/>
    </row>
    <row r="8" spans="1:17" ht="12.75">
      <c r="A8" s="23" t="s">
        <v>21</v>
      </c>
      <c r="B8" s="21" t="s">
        <v>3</v>
      </c>
      <c r="C8" s="1">
        <v>74.43896496318814</v>
      </c>
      <c r="D8" s="2" t="s">
        <v>61</v>
      </c>
      <c r="E8" s="9">
        <v>59.509203309334715</v>
      </c>
      <c r="F8" s="12">
        <v>69.19529790814907</v>
      </c>
      <c r="G8" s="1">
        <v>63.9</v>
      </c>
      <c r="H8" s="12">
        <v>62.36131391701346</v>
      </c>
      <c r="I8" s="15">
        <v>61.97349016568302</v>
      </c>
      <c r="J8" s="1">
        <v>84.67076923077661</v>
      </c>
      <c r="K8" s="12">
        <v>88.44118809138214</v>
      </c>
      <c r="L8" s="12">
        <v>72.64608925476787</v>
      </c>
      <c r="M8" s="12">
        <v>86.63086260910914</v>
      </c>
      <c r="N8" s="15">
        <v>72.07693823236671</v>
      </c>
      <c r="O8" s="29">
        <f>SUM(C8:N8)/11</f>
        <v>72.34946524379735</v>
      </c>
      <c r="P8" s="30">
        <f t="shared" si="0"/>
        <v>49.92113101822017</v>
      </c>
      <c r="Q8" s="42"/>
    </row>
    <row r="9" spans="1:17" ht="12.75">
      <c r="A9" s="23" t="s">
        <v>21</v>
      </c>
      <c r="B9" s="21" t="s">
        <v>4</v>
      </c>
      <c r="C9" s="1">
        <v>69.92175919041577</v>
      </c>
      <c r="D9" s="2" t="s">
        <v>61</v>
      </c>
      <c r="E9" s="9">
        <v>57.121768242557366</v>
      </c>
      <c r="F9" s="12">
        <v>64.23292714594675</v>
      </c>
      <c r="G9" s="1">
        <v>58.13</v>
      </c>
      <c r="H9" s="12">
        <v>64.21404707862628</v>
      </c>
      <c r="I9" s="15">
        <v>59.60589167716441</v>
      </c>
      <c r="J9" s="1">
        <v>101.27450056286062</v>
      </c>
      <c r="K9" s="12">
        <v>93.39480913915452</v>
      </c>
      <c r="L9" s="12">
        <v>74.35976170877305</v>
      </c>
      <c r="M9" s="12">
        <v>89.00424078634741</v>
      </c>
      <c r="N9" s="15">
        <v>85.16096842104476</v>
      </c>
      <c r="O9" s="29">
        <f>SUM(C9:N9)/11</f>
        <v>74.22006126844464</v>
      </c>
      <c r="P9" s="30">
        <f t="shared" si="0"/>
        <v>51.21184227522679</v>
      </c>
      <c r="Q9" s="42"/>
    </row>
    <row r="10" spans="1:17" ht="12.75" hidden="1">
      <c r="A10" s="23" t="s">
        <v>22</v>
      </c>
      <c r="B10" s="21" t="s">
        <v>5</v>
      </c>
      <c r="C10" s="8"/>
      <c r="D10" s="8"/>
      <c r="E10" s="8"/>
      <c r="F10" s="8"/>
      <c r="G10" s="46"/>
      <c r="H10" s="47"/>
      <c r="I10" s="47"/>
      <c r="J10" s="47"/>
      <c r="K10" s="5"/>
      <c r="L10" s="5"/>
      <c r="M10" s="37"/>
      <c r="N10" s="37"/>
      <c r="O10" s="38"/>
      <c r="P10" s="39">
        <f t="shared" si="0"/>
        <v>0</v>
      </c>
      <c r="Q10" s="42"/>
    </row>
    <row r="11" spans="1:17" ht="12.75">
      <c r="A11" s="23" t="s">
        <v>23</v>
      </c>
      <c r="B11" s="21" t="s">
        <v>6</v>
      </c>
      <c r="C11" s="1">
        <v>61.17082504648838</v>
      </c>
      <c r="D11" s="9">
        <v>58.79016098227316</v>
      </c>
      <c r="E11" s="9">
        <v>46.375200892857144</v>
      </c>
      <c r="F11" s="12">
        <v>52.401261565168205</v>
      </c>
      <c r="G11" s="1">
        <v>48.73</v>
      </c>
      <c r="H11" s="12" t="s">
        <v>57</v>
      </c>
      <c r="I11" s="15">
        <v>92.65312511160965</v>
      </c>
      <c r="J11" s="1">
        <v>54.01226488095238</v>
      </c>
      <c r="K11" s="12">
        <v>54.1760625</v>
      </c>
      <c r="L11" s="12">
        <v>52.966895347688656</v>
      </c>
      <c r="M11" s="12">
        <v>64.86053032992929</v>
      </c>
      <c r="N11" s="15">
        <v>64.08336519184974</v>
      </c>
      <c r="O11" s="29">
        <f>SUM(C11:N11)/11</f>
        <v>59.110881077165146</v>
      </c>
      <c r="P11" s="30">
        <f t="shared" si="0"/>
        <v>40.78650794324395</v>
      </c>
      <c r="Q11" s="42"/>
    </row>
    <row r="12" spans="1:17" ht="12.75">
      <c r="A12" s="23" t="s">
        <v>24</v>
      </c>
      <c r="B12" s="21" t="s">
        <v>7</v>
      </c>
      <c r="C12" s="2" t="s">
        <v>61</v>
      </c>
      <c r="D12" s="9">
        <v>38.59319655560052</v>
      </c>
      <c r="E12" s="9">
        <v>30.788413724516058</v>
      </c>
      <c r="F12" s="12">
        <v>30.413555830652903</v>
      </c>
      <c r="G12" s="1">
        <v>25.78</v>
      </c>
      <c r="H12" s="12">
        <v>23.954763060164787</v>
      </c>
      <c r="I12" s="15">
        <v>24.89549431876225</v>
      </c>
      <c r="J12" s="1">
        <v>26.38577459749333</v>
      </c>
      <c r="K12" s="12">
        <v>34.668605993821835</v>
      </c>
      <c r="L12" s="12">
        <v>32.19676873390172</v>
      </c>
      <c r="M12" s="12">
        <v>42.02950852726553</v>
      </c>
      <c r="N12" s="15">
        <v>43.97842204307155</v>
      </c>
      <c r="O12" s="28">
        <f>SUM(C12:N12)/11</f>
        <v>32.153136671386406</v>
      </c>
      <c r="P12" s="6">
        <f t="shared" si="0"/>
        <v>22.18566430325662</v>
      </c>
      <c r="Q12" s="42"/>
    </row>
    <row r="13" spans="1:17" ht="12.75">
      <c r="A13" s="23" t="s">
        <v>25</v>
      </c>
      <c r="B13" s="21" t="s">
        <v>8</v>
      </c>
      <c r="C13" s="1">
        <v>60.843270427781356</v>
      </c>
      <c r="D13" s="2" t="s">
        <v>61</v>
      </c>
      <c r="E13" s="9">
        <v>60.35942261904762</v>
      </c>
      <c r="F13" s="12">
        <v>55.7254859836285</v>
      </c>
      <c r="G13" s="1">
        <v>54.38</v>
      </c>
      <c r="H13" s="12">
        <v>49.26213392857143</v>
      </c>
      <c r="I13" s="15">
        <v>46.24465562060262</v>
      </c>
      <c r="J13" s="1">
        <v>47.09181547619047</v>
      </c>
      <c r="K13" s="12">
        <v>51.339257183908046</v>
      </c>
      <c r="L13" s="12">
        <v>52.23165363013777</v>
      </c>
      <c r="M13" s="12">
        <v>59.38260511254718</v>
      </c>
      <c r="N13" s="15">
        <v>61.87873744210388</v>
      </c>
      <c r="O13" s="29">
        <f>SUM(C13:N13)/11</f>
        <v>54.43082158404717</v>
      </c>
      <c r="P13" s="6">
        <f t="shared" si="0"/>
        <v>37.557266892992544</v>
      </c>
      <c r="Q13" s="42"/>
    </row>
    <row r="14" spans="1:17" ht="12.75" hidden="1">
      <c r="A14" s="23" t="s">
        <v>26</v>
      </c>
      <c r="B14" s="21" t="s">
        <v>9</v>
      </c>
      <c r="C14" s="7"/>
      <c r="D14" s="7"/>
      <c r="E14" s="46"/>
      <c r="F14" s="47"/>
      <c r="G14" s="47"/>
      <c r="H14" s="47"/>
      <c r="I14" s="47"/>
      <c r="J14" s="47"/>
      <c r="K14" s="5"/>
      <c r="L14" s="5"/>
      <c r="M14" s="37"/>
      <c r="N14" s="37"/>
      <c r="O14" s="40"/>
      <c r="P14" s="39">
        <f t="shared" si="0"/>
        <v>0</v>
      </c>
      <c r="Q14" s="42"/>
    </row>
    <row r="15" spans="1:17" ht="12.75">
      <c r="A15" s="23" t="s">
        <v>27</v>
      </c>
      <c r="B15" s="21" t="s">
        <v>11</v>
      </c>
      <c r="C15" s="1">
        <v>35.13780930623531</v>
      </c>
      <c r="D15" s="9">
        <v>32.29796211464467</v>
      </c>
      <c r="E15" s="9">
        <v>26.965183035714283</v>
      </c>
      <c r="F15" s="12">
        <v>25.209910339840924</v>
      </c>
      <c r="G15" s="1">
        <v>24.16</v>
      </c>
      <c r="H15" s="12">
        <v>20.8177870439333</v>
      </c>
      <c r="I15" s="15">
        <v>17.927456996936073</v>
      </c>
      <c r="J15" s="1">
        <v>20.87</v>
      </c>
      <c r="K15" s="15">
        <v>36.854464285714286</v>
      </c>
      <c r="L15" s="12">
        <v>48.64958149239494</v>
      </c>
      <c r="M15" s="12">
        <v>33.4878027440876</v>
      </c>
      <c r="N15" s="15">
        <v>36.854464285714286</v>
      </c>
      <c r="O15" s="28">
        <f>SUM(C15:N15)/12</f>
        <v>29.93603513710131</v>
      </c>
      <c r="P15" s="6">
        <f aca="true" t="shared" si="1" ref="P15:P22">O15*0.69</f>
        <v>20.655864244599904</v>
      </c>
      <c r="Q15" s="42"/>
    </row>
    <row r="16" spans="1:17" ht="12.75">
      <c r="A16" s="23" t="s">
        <v>28</v>
      </c>
      <c r="B16" s="21" t="s">
        <v>12</v>
      </c>
      <c r="C16" s="1">
        <v>69.29803451301787</v>
      </c>
      <c r="D16" s="9">
        <v>65.32728455284553</v>
      </c>
      <c r="E16" s="9">
        <v>52.97441244886698</v>
      </c>
      <c r="F16" s="12">
        <v>50.97908776481018</v>
      </c>
      <c r="G16" s="1">
        <v>53.97</v>
      </c>
      <c r="H16" s="12">
        <v>42.48698194749905</v>
      </c>
      <c r="I16" s="15">
        <v>38.79380199203367</v>
      </c>
      <c r="J16" s="1">
        <v>25.92</v>
      </c>
      <c r="K16" s="2" t="s">
        <v>61</v>
      </c>
      <c r="L16" s="12">
        <v>54.20001012658627</v>
      </c>
      <c r="M16" s="12">
        <v>65.1763625557263</v>
      </c>
      <c r="N16" s="15">
        <v>55.927887747033</v>
      </c>
      <c r="O16" s="29">
        <f>SUM(C16:N16)/11</f>
        <v>52.27762396803807</v>
      </c>
      <c r="P16" s="36">
        <f t="shared" si="1"/>
        <v>36.07156053794627</v>
      </c>
      <c r="Q16" s="42"/>
    </row>
    <row r="17" spans="1:17" ht="12.75">
      <c r="A17" s="23" t="s">
        <v>29</v>
      </c>
      <c r="B17" s="21" t="s">
        <v>13</v>
      </c>
      <c r="C17" s="1">
        <v>47.800838995573386</v>
      </c>
      <c r="D17" s="9">
        <v>53.10886402910413</v>
      </c>
      <c r="E17" s="9">
        <v>33.290454022988506</v>
      </c>
      <c r="F17" s="12">
        <v>42.08884998070976</v>
      </c>
      <c r="G17" s="1">
        <v>33.62</v>
      </c>
      <c r="H17" s="12">
        <v>31.612537629121338</v>
      </c>
      <c r="I17" s="15">
        <v>24.663568764568765</v>
      </c>
      <c r="J17" s="1">
        <v>24</v>
      </c>
      <c r="K17" s="19">
        <v>18.925091927870895</v>
      </c>
      <c r="L17" s="12">
        <v>38.43236000822784</v>
      </c>
      <c r="M17" s="12">
        <v>51.224356001249795</v>
      </c>
      <c r="N17" s="15">
        <v>50.30949169088284</v>
      </c>
      <c r="O17" s="28">
        <f>SUM(C17:N17)/12</f>
        <v>37.42303442085811</v>
      </c>
      <c r="P17" s="6">
        <f t="shared" si="1"/>
        <v>25.821893750392093</v>
      </c>
      <c r="Q17" s="42"/>
    </row>
    <row r="18" spans="1:17" ht="12.75">
      <c r="A18" s="23" t="s">
        <v>30</v>
      </c>
      <c r="B18" s="21" t="s">
        <v>15</v>
      </c>
      <c r="C18" s="2" t="s">
        <v>61</v>
      </c>
      <c r="D18" s="9">
        <v>76.14626676714127</v>
      </c>
      <c r="E18" s="2" t="s">
        <v>61</v>
      </c>
      <c r="F18" s="12">
        <v>65.48204323378542</v>
      </c>
      <c r="G18" s="12">
        <v>59.83076165906072</v>
      </c>
      <c r="H18" s="12">
        <v>54.77179468241774</v>
      </c>
      <c r="I18" s="15">
        <v>59.29738236173393</v>
      </c>
      <c r="J18" s="1">
        <v>56.55000148699863</v>
      </c>
      <c r="K18" s="19">
        <v>29.819341466053913</v>
      </c>
      <c r="L18" s="12">
        <v>50.839010071936364</v>
      </c>
      <c r="M18" s="12">
        <v>68.51644267281905</v>
      </c>
      <c r="N18" s="15">
        <v>67.88452475705326</v>
      </c>
      <c r="O18" s="29">
        <f>SUM(C18:N18)/10</f>
        <v>58.913756915900024</v>
      </c>
      <c r="P18" s="30">
        <f t="shared" si="1"/>
        <v>40.65049227197101</v>
      </c>
      <c r="Q18" s="42"/>
    </row>
    <row r="19" spans="1:17" ht="12.75">
      <c r="A19" s="23" t="s">
        <v>31</v>
      </c>
      <c r="B19" s="21" t="s">
        <v>16</v>
      </c>
      <c r="C19" s="1">
        <v>39.631868498081865</v>
      </c>
      <c r="D19" s="9">
        <v>38.04595599413137</v>
      </c>
      <c r="E19" s="9">
        <v>26.500900370892204</v>
      </c>
      <c r="F19" s="12">
        <v>27.365417068467497</v>
      </c>
      <c r="G19" s="13" t="s">
        <v>61</v>
      </c>
      <c r="H19" s="2" t="s">
        <v>61</v>
      </c>
      <c r="I19" s="2" t="s">
        <v>61</v>
      </c>
      <c r="J19" s="1">
        <v>27.819192039800996</v>
      </c>
      <c r="K19" s="19">
        <v>16.227502138103475</v>
      </c>
      <c r="L19" s="12">
        <v>32.160815270933654</v>
      </c>
      <c r="M19" s="12">
        <v>39.795083770730784</v>
      </c>
      <c r="N19" s="15">
        <v>43.9994031583896</v>
      </c>
      <c r="O19" s="28">
        <f>SUM(C19:N19)/9</f>
        <v>32.39401536772572</v>
      </c>
      <c r="P19" s="6">
        <f t="shared" si="1"/>
        <v>22.351870603730745</v>
      </c>
      <c r="Q19" s="42"/>
    </row>
    <row r="20" spans="1:17" ht="12.75">
      <c r="A20" s="23" t="s">
        <v>32</v>
      </c>
      <c r="B20" s="21" t="s">
        <v>17</v>
      </c>
      <c r="C20" s="1">
        <v>61.045541648680576</v>
      </c>
      <c r="D20" s="9">
        <v>57.11631402371131</v>
      </c>
      <c r="E20" s="2" t="s">
        <v>61</v>
      </c>
      <c r="F20" s="12">
        <v>99.56560905152777</v>
      </c>
      <c r="G20" s="4">
        <v>46.41</v>
      </c>
      <c r="H20" s="12">
        <v>40.26510752276871</v>
      </c>
      <c r="I20" s="15">
        <v>53.4629334366837</v>
      </c>
      <c r="J20" s="1">
        <v>52.54187981973265</v>
      </c>
      <c r="K20" s="12">
        <v>48.24299965393803</v>
      </c>
      <c r="L20" s="12">
        <v>43.444768814287976</v>
      </c>
      <c r="M20" s="12">
        <v>46.021210556518675</v>
      </c>
      <c r="N20" s="15">
        <v>52.77499543089038</v>
      </c>
      <c r="O20" s="29">
        <f>SUM(C20:N20)/11</f>
        <v>54.62648726897634</v>
      </c>
      <c r="P20" s="6">
        <f t="shared" si="1"/>
        <v>37.69227621559367</v>
      </c>
      <c r="Q20" s="42"/>
    </row>
    <row r="21" spans="1:17" ht="12.75">
      <c r="A21" s="23" t="s">
        <v>33</v>
      </c>
      <c r="B21" s="21" t="s">
        <v>56</v>
      </c>
      <c r="C21" s="1">
        <v>40.091394641570844</v>
      </c>
      <c r="D21" s="9">
        <v>38.42871764266731</v>
      </c>
      <c r="E21" s="9">
        <v>30.45066468622091</v>
      </c>
      <c r="F21" s="12">
        <v>27.76007384462972</v>
      </c>
      <c r="G21" s="13" t="s">
        <v>61</v>
      </c>
      <c r="H21" s="12">
        <v>23.693912695229862</v>
      </c>
      <c r="I21" s="15">
        <v>21.261866938778038</v>
      </c>
      <c r="J21" s="2" t="s">
        <v>61</v>
      </c>
      <c r="K21" s="15">
        <v>42.91728114161035</v>
      </c>
      <c r="L21" s="12">
        <v>32.85014756579372</v>
      </c>
      <c r="M21" s="12">
        <v>38.13070182008905</v>
      </c>
      <c r="N21" s="15">
        <v>42.91728114161035</v>
      </c>
      <c r="O21" s="28">
        <f>SUM(C21:N21)/10</f>
        <v>33.850204211820014</v>
      </c>
      <c r="P21" s="6">
        <f t="shared" si="1"/>
        <v>23.356640906155807</v>
      </c>
      <c r="Q21" s="42"/>
    </row>
    <row r="22" spans="1:17" ht="12.75">
      <c r="A22" s="25" t="s">
        <v>63</v>
      </c>
      <c r="B22" s="3" t="s">
        <v>10</v>
      </c>
      <c r="C22" s="17">
        <v>2.25</v>
      </c>
      <c r="D22" s="18">
        <v>1.43</v>
      </c>
      <c r="E22" s="18">
        <v>1.02</v>
      </c>
      <c r="F22" s="18">
        <v>1.43</v>
      </c>
      <c r="G22" s="20">
        <v>0.98</v>
      </c>
      <c r="H22" s="14">
        <v>1.16</v>
      </c>
      <c r="I22" s="22">
        <v>1.35</v>
      </c>
      <c r="J22" s="3"/>
      <c r="K22" s="3">
        <v>3.05</v>
      </c>
      <c r="L22" s="18">
        <v>1.68</v>
      </c>
      <c r="M22" s="33">
        <v>0.6510934595234584</v>
      </c>
      <c r="N22" s="33">
        <v>0.9533895368978971</v>
      </c>
      <c r="O22" s="34">
        <f>SUM(C22:N22)/11</f>
        <v>1.450407545129214</v>
      </c>
      <c r="P22" s="35">
        <f t="shared" si="1"/>
        <v>1.0007812061391577</v>
      </c>
      <c r="Q22" s="42"/>
    </row>
  </sheetData>
  <mergeCells count="2">
    <mergeCell ref="G10:J10"/>
    <mergeCell ref="E14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N22" sqref="N22"/>
    </sheetView>
  </sheetViews>
  <sheetFormatPr defaultColWidth="9.140625" defaultRowHeight="12.75"/>
  <cols>
    <col min="1" max="1" width="19.00390625" style="0" bestFit="1" customWidth="1"/>
    <col min="2" max="2" width="6.8515625" style="0" bestFit="1" customWidth="1"/>
    <col min="3" max="8" width="7.421875" style="0" bestFit="1" customWidth="1"/>
    <col min="9" max="11" width="7.140625" style="0" bestFit="1" customWidth="1"/>
    <col min="12" max="13" width="7.00390625" style="0" bestFit="1" customWidth="1"/>
    <col min="14" max="14" width="8.57421875" style="0" bestFit="1" customWidth="1"/>
    <col min="16" max="16" width="20.57421875" style="0" hidden="1" customWidth="1"/>
  </cols>
  <sheetData>
    <row r="1" spans="1:17" ht="12.75">
      <c r="A1" s="23"/>
      <c r="B1" s="21"/>
      <c r="C1" s="24">
        <v>40179</v>
      </c>
      <c r="D1" s="24">
        <v>40210</v>
      </c>
      <c r="E1" s="24">
        <v>40238</v>
      </c>
      <c r="F1" s="24">
        <v>40269</v>
      </c>
      <c r="G1" s="24">
        <v>40299</v>
      </c>
      <c r="H1" s="24">
        <v>40330</v>
      </c>
      <c r="I1" s="24">
        <v>40360</v>
      </c>
      <c r="J1" s="24">
        <v>40391</v>
      </c>
      <c r="K1" s="24">
        <v>40422</v>
      </c>
      <c r="L1" s="24">
        <v>40452</v>
      </c>
      <c r="M1" s="24">
        <v>40483</v>
      </c>
      <c r="N1" s="24">
        <v>40513</v>
      </c>
      <c r="O1" s="23" t="s">
        <v>14</v>
      </c>
      <c r="P1" s="31" t="s">
        <v>60</v>
      </c>
      <c r="Q1" s="43"/>
    </row>
    <row r="2" spans="1:17" ht="12.75">
      <c r="A2" s="23" t="s">
        <v>34</v>
      </c>
      <c r="B2" s="21"/>
      <c r="C2" s="1">
        <v>35.3516759835443</v>
      </c>
      <c r="D2" s="10">
        <v>35.86179465625813</v>
      </c>
      <c r="E2" s="10">
        <v>22.823694313656397</v>
      </c>
      <c r="F2" s="11">
        <v>29.884569224830727</v>
      </c>
      <c r="G2" s="11">
        <v>25.341845903642252</v>
      </c>
      <c r="H2" s="11">
        <v>20.382749321097037</v>
      </c>
      <c r="I2" s="44" t="s">
        <v>61</v>
      </c>
      <c r="J2" s="1">
        <v>22.07555111111111</v>
      </c>
      <c r="K2" s="11">
        <v>26.38126200974847</v>
      </c>
      <c r="L2" s="11">
        <v>29.3768547979798</v>
      </c>
      <c r="M2" s="11">
        <v>37.0445711889294</v>
      </c>
      <c r="N2" s="16">
        <v>35.88470013947001</v>
      </c>
      <c r="O2" s="26">
        <f>SUM(C2:N2)/11</f>
        <v>29.128115331842512</v>
      </c>
      <c r="P2" s="6">
        <f aca="true" t="shared" si="0" ref="P2:P22">O2*0.69</f>
        <v>20.098399578971332</v>
      </c>
      <c r="Q2" s="42"/>
    </row>
    <row r="3" spans="1:17" ht="12.75">
      <c r="A3" s="23" t="s">
        <v>35</v>
      </c>
      <c r="B3" s="21"/>
      <c r="C3" s="1">
        <v>39.08001886985763</v>
      </c>
      <c r="D3" s="10">
        <v>37.797307193486475</v>
      </c>
      <c r="E3" s="10">
        <v>24.323764386268916</v>
      </c>
      <c r="F3" s="11">
        <v>23.227337331336358</v>
      </c>
      <c r="G3" s="11">
        <v>27.03465317058461</v>
      </c>
      <c r="H3" s="11">
        <v>24.929269629629633</v>
      </c>
      <c r="I3" s="16">
        <v>20.125512825612386</v>
      </c>
      <c r="J3" s="1">
        <v>20.70242795192725</v>
      </c>
      <c r="K3" s="11">
        <v>27.498330235880484</v>
      </c>
      <c r="L3" s="45" t="s">
        <v>61</v>
      </c>
      <c r="M3" s="11">
        <v>39.39970953050983</v>
      </c>
      <c r="N3" s="16">
        <v>36.47725968235449</v>
      </c>
      <c r="O3" s="26">
        <f>SUM(C3:N3)/11</f>
        <v>29.145053709768003</v>
      </c>
      <c r="P3" s="6">
        <f t="shared" si="0"/>
        <v>20.11008705973992</v>
      </c>
      <c r="Q3" s="42"/>
    </row>
    <row r="4" spans="1:17" ht="12.75">
      <c r="A4" s="23" t="s">
        <v>36</v>
      </c>
      <c r="B4" s="21"/>
      <c r="C4" s="1">
        <v>34.64023748151364</v>
      </c>
      <c r="D4" s="10">
        <v>33.14555495495495</v>
      </c>
      <c r="E4" s="10">
        <v>21.055000619045973</v>
      </c>
      <c r="F4" s="11">
        <v>21.02012143927669</v>
      </c>
      <c r="G4" s="11">
        <v>21.723874578289845</v>
      </c>
      <c r="H4" s="11">
        <v>20.554634650906827</v>
      </c>
      <c r="I4" s="16">
        <v>16.104486599581175</v>
      </c>
      <c r="J4" s="1">
        <v>18.104395985628077</v>
      </c>
      <c r="K4" s="11">
        <v>22.13354537884789</v>
      </c>
      <c r="L4" s="11">
        <v>27.081925499074533</v>
      </c>
      <c r="M4" s="11">
        <v>33.70540754883621</v>
      </c>
      <c r="N4" s="16">
        <v>36.64012270790433</v>
      </c>
      <c r="O4" s="26">
        <f>SUM(C4:N4)/12</f>
        <v>25.492442286988346</v>
      </c>
      <c r="P4" s="6">
        <f t="shared" si="0"/>
        <v>17.58978517802196</v>
      </c>
      <c r="Q4" s="42"/>
    </row>
    <row r="5" spans="1:17" ht="12.75">
      <c r="A5" s="23" t="s">
        <v>37</v>
      </c>
      <c r="B5" s="21"/>
      <c r="C5" s="1">
        <v>37.07076025369523</v>
      </c>
      <c r="D5" s="10">
        <v>31.256746434473666</v>
      </c>
      <c r="E5" s="10">
        <v>20.286097995545656</v>
      </c>
      <c r="F5" s="11">
        <v>21.02012143927669</v>
      </c>
      <c r="G5" s="11">
        <v>21.520273160587575</v>
      </c>
      <c r="H5" s="11">
        <v>18.827670072116703</v>
      </c>
      <c r="I5" s="16">
        <v>16.73936301165106</v>
      </c>
      <c r="J5" s="45" t="s">
        <v>61</v>
      </c>
      <c r="K5" s="11">
        <v>26.02416571428788</v>
      </c>
      <c r="L5" s="11">
        <v>28.505535424165892</v>
      </c>
      <c r="M5" s="11">
        <v>35.439673520767805</v>
      </c>
      <c r="N5" s="16">
        <v>37.585405468030004</v>
      </c>
      <c r="O5" s="26">
        <f>SUM(C5:N5)/11</f>
        <v>26.752346590418014</v>
      </c>
      <c r="P5" s="6">
        <f t="shared" si="0"/>
        <v>18.459119147388428</v>
      </c>
      <c r="Q5" s="42"/>
    </row>
    <row r="6" spans="1:17" ht="12.75">
      <c r="A6" s="23" t="s">
        <v>38</v>
      </c>
      <c r="B6" s="21"/>
      <c r="C6" s="1">
        <v>34.33491939919442</v>
      </c>
      <c r="D6" s="45" t="s">
        <v>61</v>
      </c>
      <c r="E6" s="45" t="s">
        <v>61</v>
      </c>
      <c r="F6" s="45" t="s">
        <v>61</v>
      </c>
      <c r="G6" s="45" t="s">
        <v>61</v>
      </c>
      <c r="H6" s="11">
        <v>18.063352622063384</v>
      </c>
      <c r="I6" s="16">
        <v>15.794225363328321</v>
      </c>
      <c r="J6" s="1">
        <v>18.63627654565783</v>
      </c>
      <c r="K6" s="11">
        <v>25.584267270125792</v>
      </c>
      <c r="L6" s="11">
        <v>24.41833627955013</v>
      </c>
      <c r="M6" s="11">
        <v>2.8756613157066417</v>
      </c>
      <c r="N6" s="16">
        <v>34.75957894736655</v>
      </c>
      <c r="O6" s="26">
        <f>SUM(C6:N6)/8</f>
        <v>21.808327217874133</v>
      </c>
      <c r="P6" s="6">
        <f t="shared" si="0"/>
        <v>15.04774578033315</v>
      </c>
      <c r="Q6" s="42"/>
    </row>
    <row r="7" spans="1:17" ht="12.75">
      <c r="A7" s="23" t="s">
        <v>39</v>
      </c>
      <c r="B7" s="21"/>
      <c r="C7" s="1">
        <v>31.939050453383796</v>
      </c>
      <c r="D7" s="10">
        <v>32.91160133245014</v>
      </c>
      <c r="E7" s="10">
        <v>20.74303100679312</v>
      </c>
      <c r="F7" s="11">
        <v>20.94776823176884</v>
      </c>
      <c r="G7" s="11">
        <v>23.328110810248994</v>
      </c>
      <c r="H7" s="11">
        <v>19.189379542312572</v>
      </c>
      <c r="I7" s="44" t="s">
        <v>61</v>
      </c>
      <c r="J7" s="1">
        <v>20.347096854096645</v>
      </c>
      <c r="K7" s="11">
        <v>25.70721467098166</v>
      </c>
      <c r="L7" s="11">
        <v>28.204402780620818</v>
      </c>
      <c r="M7" s="11">
        <v>10.643182362203163</v>
      </c>
      <c r="N7" s="16">
        <v>36.72896590118302</v>
      </c>
      <c r="O7" s="26">
        <f>SUM(C7:N7)/11</f>
        <v>24.608163995094795</v>
      </c>
      <c r="P7" s="6">
        <f t="shared" si="0"/>
        <v>16.979633156615407</v>
      </c>
      <c r="Q7" s="42"/>
    </row>
    <row r="8" spans="1:17" ht="12.75">
      <c r="A8" s="23" t="s">
        <v>40</v>
      </c>
      <c r="B8" s="21"/>
      <c r="C8" s="1">
        <v>36.67354549696488</v>
      </c>
      <c r="D8" s="10">
        <v>44.6643456663746</v>
      </c>
      <c r="E8" s="10">
        <v>27.080236773954866</v>
      </c>
      <c r="F8" s="11">
        <v>25.87544205794281</v>
      </c>
      <c r="G8" s="11">
        <v>26.17080484886037</v>
      </c>
      <c r="H8" s="11">
        <v>20.6247999517239</v>
      </c>
      <c r="I8" s="16">
        <v>19.790005561070664</v>
      </c>
      <c r="J8" s="1">
        <v>19.101888628228455</v>
      </c>
      <c r="K8" s="45" t="s">
        <v>61</v>
      </c>
      <c r="L8" s="11">
        <v>29.585324494949496</v>
      </c>
      <c r="M8" s="11">
        <v>38.95426143024486</v>
      </c>
      <c r="N8" s="16">
        <v>39.89827579772389</v>
      </c>
      <c r="O8" s="26">
        <f>SUM(C8:N8)/11</f>
        <v>29.85626642800353</v>
      </c>
      <c r="P8" s="6">
        <f t="shared" si="0"/>
        <v>20.600823835322434</v>
      </c>
      <c r="Q8" s="42"/>
    </row>
    <row r="9" spans="1:17" ht="12.75">
      <c r="A9" s="23" t="s">
        <v>41</v>
      </c>
      <c r="B9" s="21"/>
      <c r="C9" s="1">
        <v>44.249405732931784</v>
      </c>
      <c r="D9" s="10">
        <v>44.39135044044823</v>
      </c>
      <c r="E9" s="10">
        <v>27.85133659793731</v>
      </c>
      <c r="F9" s="11">
        <v>30.692390771446593</v>
      </c>
      <c r="G9" s="11">
        <v>30.62229287679827</v>
      </c>
      <c r="H9" s="11">
        <v>27.13656237623841</v>
      </c>
      <c r="I9" s="16">
        <v>21.713619895607902</v>
      </c>
      <c r="J9" s="1">
        <v>24.16886684944235</v>
      </c>
      <c r="K9" s="11">
        <v>33.896852824925354</v>
      </c>
      <c r="L9" s="11">
        <v>37.035577564684026</v>
      </c>
      <c r="M9" s="11">
        <v>41.715298037951065</v>
      </c>
      <c r="N9" s="16">
        <v>45.87243500694688</v>
      </c>
      <c r="O9" s="26">
        <f>SUM(C9:N9)/12</f>
        <v>34.11216574794651</v>
      </c>
      <c r="P9" s="6">
        <f t="shared" si="0"/>
        <v>23.53739436608309</v>
      </c>
      <c r="Q9" s="42"/>
    </row>
    <row r="10" spans="1:17" ht="12.75">
      <c r="A10" s="23" t="s">
        <v>42</v>
      </c>
      <c r="B10" s="21"/>
      <c r="C10" s="1">
        <v>35.2814581005644</v>
      </c>
      <c r="D10" s="10">
        <v>32.17647240735105</v>
      </c>
      <c r="E10" s="10">
        <v>20.61812635735854</v>
      </c>
      <c r="F10" s="11">
        <v>22.32266537904269</v>
      </c>
      <c r="G10" s="11">
        <v>21.034583911799736</v>
      </c>
      <c r="H10" s="45" t="s">
        <v>61</v>
      </c>
      <c r="I10" s="45" t="s">
        <v>61</v>
      </c>
      <c r="J10" s="45" t="s">
        <v>61</v>
      </c>
      <c r="K10" s="11">
        <v>30.71776744185791</v>
      </c>
      <c r="L10" s="45" t="s">
        <v>61</v>
      </c>
      <c r="M10" s="11">
        <v>35.27015926975134</v>
      </c>
      <c r="N10" s="16">
        <v>39.3735304913484</v>
      </c>
      <c r="O10" s="26">
        <f>SUM(C10:N10)/8</f>
        <v>29.599345419884255</v>
      </c>
      <c r="P10" s="6">
        <f t="shared" si="0"/>
        <v>20.423548339720135</v>
      </c>
      <c r="Q10" s="42"/>
    </row>
    <row r="11" spans="1:17" ht="12.75">
      <c r="A11" s="23" t="s">
        <v>43</v>
      </c>
      <c r="B11" s="21"/>
      <c r="C11" s="1">
        <v>40.68822336873908</v>
      </c>
      <c r="D11" s="10">
        <v>29.088404326741227</v>
      </c>
      <c r="E11" s="10">
        <v>25.895283448963102</v>
      </c>
      <c r="F11" s="11">
        <v>19.418465001235585</v>
      </c>
      <c r="G11" s="11">
        <v>21.379474490302837</v>
      </c>
      <c r="H11" s="11">
        <v>18.95450438217722</v>
      </c>
      <c r="I11" s="16">
        <v>14.821945213911972</v>
      </c>
      <c r="J11" s="1">
        <v>16.856987848461785</v>
      </c>
      <c r="K11" s="11">
        <v>22.03805444125891</v>
      </c>
      <c r="L11" s="11">
        <v>24.85350939521749</v>
      </c>
      <c r="M11" s="11">
        <v>33.338715927195786</v>
      </c>
      <c r="N11" s="16">
        <v>40.02106076114221</v>
      </c>
      <c r="O11" s="26">
        <f>SUM(C11:N11)/12</f>
        <v>25.612885717112267</v>
      </c>
      <c r="P11" s="6">
        <f t="shared" si="0"/>
        <v>17.672891144807462</v>
      </c>
      <c r="Q11" s="42"/>
    </row>
    <row r="12" spans="1:17" ht="12.75">
      <c r="A12" s="23" t="s">
        <v>44</v>
      </c>
      <c r="B12" s="21"/>
      <c r="C12" s="1">
        <v>39.565514634140726</v>
      </c>
      <c r="D12" s="10">
        <v>35.14594038747832</v>
      </c>
      <c r="E12" s="10">
        <v>24.667082064616224</v>
      </c>
      <c r="F12" s="11">
        <v>23.861905470783196</v>
      </c>
      <c r="G12" s="11">
        <v>22.931666666666665</v>
      </c>
      <c r="H12" s="11">
        <v>18.081109510799994</v>
      </c>
      <c r="I12" s="16">
        <v>17.16786244898163</v>
      </c>
      <c r="J12" s="1">
        <v>20.636043328174075</v>
      </c>
      <c r="K12" s="11">
        <v>27.828527250901914</v>
      </c>
      <c r="L12" s="11">
        <v>30.116477756977197</v>
      </c>
      <c r="M12" s="11">
        <v>2.10748308424451</v>
      </c>
      <c r="N12" s="16">
        <v>42.963151960784316</v>
      </c>
      <c r="O12" s="26">
        <f>SUM(C12:N12)/12</f>
        <v>25.422730380379065</v>
      </c>
      <c r="P12" s="6">
        <f t="shared" si="0"/>
        <v>17.541683962461555</v>
      </c>
      <c r="Q12" s="42"/>
    </row>
    <row r="13" spans="1:17" ht="12.75">
      <c r="A13" s="23" t="s">
        <v>45</v>
      </c>
      <c r="B13" s="21"/>
      <c r="C13" s="1">
        <v>39.008206498622435</v>
      </c>
      <c r="D13" s="10">
        <v>33.696762825284644</v>
      </c>
      <c r="E13" s="10">
        <v>18.12509851485201</v>
      </c>
      <c r="F13" s="11">
        <v>24.083558520438753</v>
      </c>
      <c r="G13" s="11">
        <v>22.029299042830402</v>
      </c>
      <c r="H13" s="11">
        <v>22.996958830315236</v>
      </c>
      <c r="I13" s="16">
        <v>19.379823475332216</v>
      </c>
      <c r="J13" s="1">
        <v>20.231404662282195</v>
      </c>
      <c r="K13" s="11">
        <v>27.024368075209406</v>
      </c>
      <c r="L13" s="11">
        <v>29.536073029453583</v>
      </c>
      <c r="M13" s="11">
        <v>35.70383850485005</v>
      </c>
      <c r="N13" s="16">
        <v>40.81302391171352</v>
      </c>
      <c r="O13" s="26">
        <f>SUM(C13:N13)/12</f>
        <v>27.71903465759871</v>
      </c>
      <c r="P13" s="6">
        <f t="shared" si="0"/>
        <v>19.126133913743107</v>
      </c>
      <c r="Q13" s="42"/>
    </row>
    <row r="14" spans="1:17" ht="12.75">
      <c r="A14" s="23" t="s">
        <v>46</v>
      </c>
      <c r="B14" s="21"/>
      <c r="C14" s="1">
        <v>48.17421723980875</v>
      </c>
      <c r="D14" s="10">
        <v>39.76755224991047</v>
      </c>
      <c r="E14" s="10">
        <v>29.357082703041208</v>
      </c>
      <c r="F14" s="11">
        <v>27.70985856573545</v>
      </c>
      <c r="G14" s="11">
        <v>28.469158522048083</v>
      </c>
      <c r="H14" s="11">
        <v>25.09576097198043</v>
      </c>
      <c r="I14" s="16">
        <v>21.529429306930197</v>
      </c>
      <c r="J14" s="1">
        <v>22.05111786508715</v>
      </c>
      <c r="K14" s="11">
        <v>30.013869317775516</v>
      </c>
      <c r="L14" s="11">
        <v>28.05871481677946</v>
      </c>
      <c r="M14" s="11">
        <v>42.93695155738792</v>
      </c>
      <c r="N14" s="16">
        <v>41.09431586303285</v>
      </c>
      <c r="O14" s="26">
        <f>SUM(C14:N14)/12</f>
        <v>32.0215024149598</v>
      </c>
      <c r="P14" s="6">
        <f t="shared" si="0"/>
        <v>22.09483666632226</v>
      </c>
      <c r="Q14" s="42"/>
    </row>
    <row r="15" spans="1:17" ht="12.75">
      <c r="A15" s="23" t="s">
        <v>47</v>
      </c>
      <c r="B15" s="21"/>
      <c r="C15" s="1">
        <v>38.62526545454954</v>
      </c>
      <c r="D15" s="10">
        <v>32.681888448188495</v>
      </c>
      <c r="E15" s="10">
        <v>26.286258152507056</v>
      </c>
      <c r="F15" s="11">
        <v>21.791772334985858</v>
      </c>
      <c r="G15" s="11">
        <v>21.114157862534146</v>
      </c>
      <c r="H15" s="11">
        <v>21.00443992560689</v>
      </c>
      <c r="I15" s="16">
        <v>19.044435226805167</v>
      </c>
      <c r="J15" s="45" t="s">
        <v>61</v>
      </c>
      <c r="K15" s="11">
        <v>27.907530230325516</v>
      </c>
      <c r="L15" s="11">
        <v>28.182914264688247</v>
      </c>
      <c r="M15" s="11">
        <v>35.807200873061554</v>
      </c>
      <c r="N15" s="16">
        <v>43.8535017777119</v>
      </c>
      <c r="O15" s="26">
        <f>SUM(C15:N15)/11</f>
        <v>28.754487686451306</v>
      </c>
      <c r="P15" s="6">
        <f t="shared" si="0"/>
        <v>19.8405965036514</v>
      </c>
      <c r="Q15" s="42"/>
    </row>
    <row r="16" spans="1:17" ht="12.75">
      <c r="A16" s="23" t="s">
        <v>48</v>
      </c>
      <c r="B16" s="21"/>
      <c r="C16" s="1">
        <v>42.679085521558676</v>
      </c>
      <c r="D16" s="10">
        <v>39.871345264727815</v>
      </c>
      <c r="E16" s="10">
        <v>28.5127085912371</v>
      </c>
      <c r="F16" s="11">
        <v>24.721289317505285</v>
      </c>
      <c r="G16" s="11">
        <v>27.28466478236471</v>
      </c>
      <c r="H16" s="11">
        <v>22.815880946052975</v>
      </c>
      <c r="I16" s="16">
        <v>21.785130207267883</v>
      </c>
      <c r="J16" s="1">
        <v>20.666547457263775</v>
      </c>
      <c r="K16" s="11">
        <v>35.936062131454655</v>
      </c>
      <c r="L16" s="11">
        <v>28.90444598875762</v>
      </c>
      <c r="M16" s="11">
        <v>37.024239192052576</v>
      </c>
      <c r="N16" s="16">
        <v>43.51505398815744</v>
      </c>
      <c r="O16" s="26">
        <f>SUM(C16:N16)/12</f>
        <v>31.143037782366708</v>
      </c>
      <c r="P16" s="6">
        <f t="shared" si="0"/>
        <v>21.488696069833026</v>
      </c>
      <c r="Q16" s="42"/>
    </row>
    <row r="17" spans="1:17" ht="12.75">
      <c r="A17" s="23" t="s">
        <v>49</v>
      </c>
      <c r="B17" s="21"/>
      <c r="C17" s="1">
        <v>46.51814043300492</v>
      </c>
      <c r="D17" s="10">
        <v>33.24307855023662</v>
      </c>
      <c r="E17" s="45" t="s">
        <v>61</v>
      </c>
      <c r="F17" s="11">
        <v>26.91461615967517</v>
      </c>
      <c r="G17" s="11">
        <v>23.314184768693096</v>
      </c>
      <c r="H17" s="11">
        <v>20.690790898704915</v>
      </c>
      <c r="I17" s="16">
        <v>17.431857024794226</v>
      </c>
      <c r="J17" s="1">
        <v>19.83712309689493</v>
      </c>
      <c r="K17" s="11">
        <v>29.478757784257358</v>
      </c>
      <c r="L17" s="11">
        <v>29.32193383146825</v>
      </c>
      <c r="M17" s="11">
        <v>33.730631644777986</v>
      </c>
      <c r="N17" s="16">
        <v>47.875453004151325</v>
      </c>
      <c r="O17" s="26">
        <f>SUM(C17:N17)/11</f>
        <v>29.85059701787807</v>
      </c>
      <c r="P17" s="6">
        <f t="shared" si="0"/>
        <v>20.596911942335865</v>
      </c>
      <c r="Q17" s="42"/>
    </row>
    <row r="18" spans="1:17" ht="12.75">
      <c r="A18" s="23" t="s">
        <v>50</v>
      </c>
      <c r="B18" s="21"/>
      <c r="C18" s="1">
        <v>40.68746663544782</v>
      </c>
      <c r="D18" s="10">
        <v>36.12535791645286</v>
      </c>
      <c r="E18" s="10">
        <v>25.219585812353618</v>
      </c>
      <c r="F18" s="11">
        <v>29.082616241423892</v>
      </c>
      <c r="G18" s="11">
        <v>25.3947276379503</v>
      </c>
      <c r="H18" s="11">
        <v>21.976916805452476</v>
      </c>
      <c r="I18" s="16">
        <v>17.869614717662767</v>
      </c>
      <c r="J18" s="1">
        <v>20.904548308871696</v>
      </c>
      <c r="K18" s="11">
        <v>28.745096218579683</v>
      </c>
      <c r="L18" s="11">
        <v>34.13784803860515</v>
      </c>
      <c r="M18" s="11">
        <v>43.39440200884729</v>
      </c>
      <c r="N18" s="16">
        <v>44.65733550091656</v>
      </c>
      <c r="O18" s="26">
        <f>SUM(C18:N18)/12</f>
        <v>30.682959653547005</v>
      </c>
      <c r="P18" s="6">
        <f t="shared" si="0"/>
        <v>21.171242160947433</v>
      </c>
      <c r="Q18" s="42"/>
    </row>
    <row r="19" spans="1:17" ht="12.75">
      <c r="A19" s="23" t="s">
        <v>51</v>
      </c>
      <c r="B19" s="21"/>
      <c r="C19" s="1">
        <v>44.78885326757412</v>
      </c>
      <c r="D19" s="10">
        <v>45.176454422175524</v>
      </c>
      <c r="E19" s="10">
        <v>29.164144945340077</v>
      </c>
      <c r="F19" s="11">
        <v>35.71017182817287</v>
      </c>
      <c r="G19" s="11">
        <v>31.058789041636388</v>
      </c>
      <c r="H19" s="11">
        <v>26.137498327759197</v>
      </c>
      <c r="I19" s="16">
        <v>18.791713973582716</v>
      </c>
      <c r="J19" s="1">
        <v>23.941789329683974</v>
      </c>
      <c r="K19" s="11">
        <v>30.197308576068927</v>
      </c>
      <c r="L19" s="11">
        <v>34.46336370331742</v>
      </c>
      <c r="M19" s="11">
        <v>42.322107507996</v>
      </c>
      <c r="N19" s="16">
        <v>49.11204397754163</v>
      </c>
      <c r="O19" s="26">
        <f>SUM(C19:N19)/12</f>
        <v>34.23868657507074</v>
      </c>
      <c r="P19" s="6">
        <f t="shared" si="0"/>
        <v>23.624693736798807</v>
      </c>
      <c r="Q19" s="42"/>
    </row>
    <row r="20" spans="1:17" ht="12.75">
      <c r="A20" s="23" t="s">
        <v>52</v>
      </c>
      <c r="B20" s="21"/>
      <c r="C20" s="1">
        <v>43.58882814743654</v>
      </c>
      <c r="D20" s="10">
        <v>37.52825983667409</v>
      </c>
      <c r="E20" s="10">
        <v>27.511181863227748</v>
      </c>
      <c r="F20" s="11">
        <v>26.391052866718596</v>
      </c>
      <c r="G20" s="11">
        <v>24.344049799484228</v>
      </c>
      <c r="H20" s="11">
        <v>22.70576401748058</v>
      </c>
      <c r="I20" s="16">
        <v>21.65173211906663</v>
      </c>
      <c r="J20" s="1">
        <v>24.103357664233993</v>
      </c>
      <c r="K20" s="11">
        <v>27.74940440614538</v>
      </c>
      <c r="L20" s="11">
        <v>30.71169065203252</v>
      </c>
      <c r="M20" s="11">
        <v>37.55605532230288</v>
      </c>
      <c r="N20" s="16">
        <v>44.96830564387813</v>
      </c>
      <c r="O20" s="26">
        <f>SUM(C20:N20)/12</f>
        <v>30.734140194890106</v>
      </c>
      <c r="P20" s="6">
        <f t="shared" si="0"/>
        <v>21.206556734474173</v>
      </c>
      <c r="Q20" s="42"/>
    </row>
    <row r="21" spans="1:17" ht="12.75">
      <c r="A21" s="23" t="s">
        <v>53</v>
      </c>
      <c r="B21" s="21"/>
      <c r="C21" s="1">
        <v>63.75094448989305</v>
      </c>
      <c r="D21" s="10">
        <v>68.87060856229621</v>
      </c>
      <c r="E21" s="10">
        <v>56.14570658089893</v>
      </c>
      <c r="F21" s="45" t="s">
        <v>61</v>
      </c>
      <c r="G21" s="11">
        <v>22.15894941914964</v>
      </c>
      <c r="H21" s="11">
        <v>59.22042063687808</v>
      </c>
      <c r="I21" s="45" t="s">
        <v>61</v>
      </c>
      <c r="J21" s="45" t="s">
        <v>61</v>
      </c>
      <c r="K21" s="45" t="s">
        <v>61</v>
      </c>
      <c r="L21" s="11">
        <v>32.93465529225908</v>
      </c>
      <c r="M21" s="11">
        <v>58.930348184205805</v>
      </c>
      <c r="N21" s="16">
        <v>62.91235062611807</v>
      </c>
      <c r="O21" s="27">
        <f>SUM(C21:N21)/8</f>
        <v>53.11549797396236</v>
      </c>
      <c r="P21" s="6">
        <f t="shared" si="0"/>
        <v>36.64969360203403</v>
      </c>
      <c r="Q21" s="42"/>
    </row>
    <row r="22" spans="1:17" ht="12.75">
      <c r="A22" s="23" t="s">
        <v>54</v>
      </c>
      <c r="B22" s="21"/>
      <c r="C22" s="1">
        <v>41.40677049576317</v>
      </c>
      <c r="D22" s="10">
        <v>29.89660506706149</v>
      </c>
      <c r="E22" s="10">
        <v>29.333908629447546</v>
      </c>
      <c r="F22" s="11">
        <v>51.24955583002921</v>
      </c>
      <c r="G22" s="11">
        <v>14.96957338629766</v>
      </c>
      <c r="H22" s="45" t="s">
        <v>61</v>
      </c>
      <c r="I22" s="16">
        <v>21.574199168480497</v>
      </c>
      <c r="J22" s="1">
        <v>24.770280771134832</v>
      </c>
      <c r="K22" s="11">
        <v>23.138933653844855</v>
      </c>
      <c r="L22" s="45" t="s">
        <v>61</v>
      </c>
      <c r="M22" s="11">
        <v>49.087124919093846</v>
      </c>
      <c r="N22" s="45" t="s">
        <v>61</v>
      </c>
      <c r="O22" s="26">
        <f>SUM(C22:N22)/9</f>
        <v>31.71410576901701</v>
      </c>
      <c r="P22" s="6">
        <f t="shared" si="0"/>
        <v>21.882732980621736</v>
      </c>
      <c r="Q22" s="4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Lewisham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Year 3 (10-11)</dc:title>
  <dc:subject/>
  <dc:creator>London Borough of Lewisham</dc:creator>
  <cp:keywords/>
  <dc:description/>
  <cp:lastModifiedBy>Dave Trew</cp:lastModifiedBy>
  <dcterms:created xsi:type="dcterms:W3CDTF">2010-05-26T10:13:17Z</dcterms:created>
  <dcterms:modified xsi:type="dcterms:W3CDTF">2011-09-02T14:24:32Z</dcterms:modified>
  <cp:category/>
  <cp:version/>
  <cp:contentType/>
  <cp:contentStatus/>
</cp:coreProperties>
</file>